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ren\Desktop\INFORMACION CPU\Desktop\GICI\RELACION DE COMPROBANTE 2021\"/>
    </mc:Choice>
  </mc:AlternateContent>
  <bookViews>
    <workbookView xWindow="-120" yWindow="-120" windowWidth="20730" windowHeight="11160"/>
  </bookViews>
  <sheets>
    <sheet name="ENERO" sheetId="1" r:id="rId1"/>
  </sheets>
  <definedNames>
    <definedName name="_xlnm._FilterDatabase" localSheetId="0" hidden="1">ENERO!$A$1:$S$28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2" i="1" l="1"/>
  <c r="L21" i="1"/>
  <c r="I25" i="1" l="1"/>
  <c r="I24" i="1"/>
  <c r="I23" i="1"/>
  <c r="I27" i="1" s="1"/>
  <c r="N21" i="1"/>
  <c r="L20" i="1"/>
  <c r="N20" i="1" l="1"/>
  <c r="N19" i="1"/>
  <c r="N18" i="1"/>
  <c r="N17" i="1"/>
  <c r="N16" i="1"/>
  <c r="N15" i="1"/>
  <c r="N14" i="1"/>
  <c r="L13" i="1"/>
  <c r="N13" i="1" s="1"/>
  <c r="N12" i="1" l="1"/>
  <c r="N11" i="1"/>
  <c r="N9" i="1"/>
  <c r="N7" i="1"/>
  <c r="N5" i="1" l="1"/>
  <c r="L3" i="1"/>
  <c r="L27" i="1" s="1"/>
  <c r="N23" i="1"/>
  <c r="N24" i="1"/>
  <c r="J28" i="1"/>
  <c r="K28" i="1"/>
  <c r="M28" i="1"/>
  <c r="N3" i="1" l="1"/>
  <c r="N25" i="1"/>
  <c r="N2" i="1" l="1"/>
  <c r="J26" i="1" l="1"/>
  <c r="K26" i="1"/>
  <c r="M26" i="1"/>
  <c r="L26" i="1" l="1"/>
  <c r="N26" i="1" l="1"/>
  <c r="N27" i="1" s="1"/>
</calcChain>
</file>

<file path=xl/sharedStrings.xml><?xml version="1.0" encoding="utf-8"?>
<sst xmlns="http://schemas.openxmlformats.org/spreadsheetml/2006/main" count="213" uniqueCount="120">
  <si>
    <t>FECHA</t>
  </si>
  <si>
    <t>IMP PRESUP</t>
  </si>
  <si>
    <t>(C) Clase De Pago</t>
  </si>
  <si>
    <t>tipo de pago</t>
  </si>
  <si>
    <t>No COMPROBANTE</t>
  </si>
  <si>
    <t>beneficiario</t>
  </si>
  <si>
    <t>NUMERO DE CC O NIT</t>
  </si>
  <si>
    <t>IVA</t>
  </si>
  <si>
    <t>RETEFUE</t>
  </si>
  <si>
    <t>EST PROUN</t>
  </si>
  <si>
    <t xml:space="preserve">VR TOTAL </t>
  </si>
  <si>
    <t>BANCO</t>
  </si>
  <si>
    <t>NUMERODE CUENTA</t>
  </si>
  <si>
    <t>CHEQUE</t>
  </si>
  <si>
    <t>FUNCIONAMIENTO</t>
  </si>
  <si>
    <t>CONSIGNACIÓN</t>
  </si>
  <si>
    <t>BOGOTÁ</t>
  </si>
  <si>
    <t>GASTOS BANCARIOS</t>
  </si>
  <si>
    <t>DETALLE DEL PAGO</t>
  </si>
  <si>
    <t>DESCUENTO PAPELERIA</t>
  </si>
  <si>
    <t>VALOR BRUTO</t>
  </si>
  <si>
    <t>TOTAL…...........................................................</t>
  </si>
  <si>
    <t>21001</t>
  </si>
  <si>
    <t xml:space="preserve">MARIA CAROLINA SALAS MONTENGRO </t>
  </si>
  <si>
    <t xml:space="preserve">49,792,176 </t>
  </si>
  <si>
    <t>BOGOTA</t>
  </si>
  <si>
    <t>BREHINDER CASTRO LOPEZ</t>
  </si>
  <si>
    <t>85485323-4</t>
  </si>
  <si>
    <t>21002</t>
  </si>
  <si>
    <t>CARLOS MARIO RUMBO MANJARREZ</t>
  </si>
  <si>
    <t>21003</t>
  </si>
  <si>
    <t>PAGO VIGENCIAS ANTERIORES</t>
  </si>
  <si>
    <t>A22.1.02.93.02</t>
  </si>
  <si>
    <t>CANCELACION DE LIQUIDACION AL SEÑOR CARLOS MARIO RUMBO, EL CUAL SE DESEMPEÑABA COMO ENFERMERO JEFE PARA LA VIGENCIA 2015 Y 2016</t>
  </si>
  <si>
    <t>DILIA ROSA SALAS BAQUERO</t>
  </si>
  <si>
    <t xml:space="preserve">CANCELACION SUMINISTRO DE MEDICAMENTO Y KIT MATERNOS  PARA   LA  E.S.E. HOSPITAL DONALDO SAUL MORON MANJARREZ., SEGÚN LO ESPECIFICADO EN LOS DOCUMENTOS ADJUNTOS.
</t>
  </si>
  <si>
    <t>21004</t>
  </si>
  <si>
    <t>BANCOLOMBIA</t>
  </si>
  <si>
    <t>YESENIA LEONOR BOLAÑO DAZA</t>
  </si>
  <si>
    <t xml:space="preserve">CANCELACIÓN DE CUOTA DE ACUERDO DE PAGO  DEL AMBARGO EXISTENTE ENTRE LA E.S.E HOSPITAL DONALDO SAUL MORON MANJARREZ Y LA SEÑORA YESENIA BOLAÑO </t>
  </si>
  <si>
    <t>A22.1.03.98.07</t>
  </si>
  <si>
    <t>SENTENCIAS Y CONCILIACIONES</t>
  </si>
  <si>
    <t>21005</t>
  </si>
  <si>
    <t>MARIANELA MUÑOZ SANCHEZ</t>
  </si>
  <si>
    <t>21006</t>
  </si>
  <si>
    <t>LUZ MARY RADILLO LOPEZ</t>
  </si>
  <si>
    <t>21007</t>
  </si>
  <si>
    <t>DIRECCION DE IMPUESTOS Y ADUANAS NACIONALES (DIAN)</t>
  </si>
  <si>
    <t>800197268-4</t>
  </si>
  <si>
    <t>CANCELACION DE LA RETENCION EN LA FUENTE DE LA ESE HOSPITAL DONALDO SAUL MORON MANJARREZ, SEGÚN LOS DOCUMENTOS ADJUNTOS</t>
  </si>
  <si>
    <t>A22.1.02.03.01</t>
  </si>
  <si>
    <t xml:space="preserve">MULTAS </t>
  </si>
  <si>
    <t>21008</t>
  </si>
  <si>
    <t>POPULAR</t>
  </si>
  <si>
    <t>LUIS AUGUSTO FERREIRA BALETA</t>
  </si>
  <si>
    <t>21009</t>
  </si>
  <si>
    <t>APORTES EN LINEA</t>
  </si>
  <si>
    <t>21010</t>
  </si>
  <si>
    <t>210103030301.</t>
  </si>
  <si>
    <t>PARAFISCALES</t>
  </si>
  <si>
    <t>CANCELACION DE LA NOMINA DE LOS PARAFISCALES   DE LA E.S.E HOSPITAL DONALDO SAÚL MORÓN MANJARREZ DE LA JAGUA DEL PILAR LA GUAJIRA PERIODO CORRESPÓDIENTE A LA PENSION  DICIEMBRE     Y SALUD DEL MES  DE  ENERO    DE 2021, SEGÚN LO ESPECIFICADO EN LOS DOCUMENTOS ADJUNTOS.</t>
  </si>
  <si>
    <t>DIGITVNET</t>
  </si>
  <si>
    <t>CANCELACION DEL SERVICIO DE INTERNET DE LA ESE HOSPOTAL DONALDO SAUL MORON MANJARREZ DE LA JAGUA DEL PILAR- LA GUAJIRA, SEGÚN LOS DOCUMENTOS ADJUNTOS.</t>
  </si>
  <si>
    <t>21011</t>
  </si>
  <si>
    <t>JHON JAIRO PEÑALOZA CASTILLO</t>
  </si>
  <si>
    <t>21012</t>
  </si>
  <si>
    <t>CANCELACION PRESTACIÓN DE SERVICIOS EN EL MANTENIMIENTO A LOS EQUIPOS BIOMEDICOS DE LA E.S.E DEL 1° DE JUNIO AL 30 DE DICIEMBRE DE 2020…SEGÚN LOS DOCUMENTO ADJUNTOS.</t>
  </si>
  <si>
    <t>890903938 -8</t>
  </si>
  <si>
    <t>CANCELACION REINTEGRO DE GASTOS FINANCIEROS DE  LA CUENTA DE AHORRO DE LA ESE HOSPITAL DONALDO SAUL MORON MANJARREZ ,GERENADOS EN EL MES DE  DICIEMBRE DE 2020,SEGÚN LOS DOCUEMNTOS ADJUNTOS</t>
  </si>
  <si>
    <t>21012A</t>
  </si>
  <si>
    <t>GASTOS FINANCIEROS</t>
  </si>
  <si>
    <t>A22102022301</t>
  </si>
  <si>
    <t>SUPERINTENDENCIA NACIONAL DE SALUD</t>
  </si>
  <si>
    <t>860062187-4</t>
  </si>
  <si>
    <t>CANCELACIÓN DEL PAGO DE LA TASA DE FISCALIZACIÓN  A LA SUPERINTENDENCIA NACIONAL DE SALUD DE LA E.S.E HOSPITAL DONALDO SAÚL MORON MANJARREZ DE LA JAGUA DEL PILAR LA GUAJIRA PARIODO 2020. SEGÚN LOS DOCUEMNTOS ADJUNTOS</t>
  </si>
  <si>
    <t>21013</t>
  </si>
  <si>
    <t>GEOVANNI LACOUTURE JIMENEZ</t>
  </si>
  <si>
    <t>CANCELACION VIATICO A LA CIUDAD DE RIOHACHA EL DIA 21 DE ENERO  , A HACER DILIGENCIAS PROPIAS DE SU CARGO.</t>
  </si>
  <si>
    <t>21014</t>
  </si>
  <si>
    <t>A22.1.02.02.03.01</t>
  </si>
  <si>
    <t>VIATICOS Y VIAJE</t>
  </si>
  <si>
    <t>724000002-59</t>
  </si>
  <si>
    <t>IMAGINA SOLUCIONES WEB S.A.S</t>
  </si>
  <si>
    <t>901282622-9</t>
  </si>
  <si>
    <t>CANCELACION DE IMPUESTO PARA ASIGNACION DE CORREO INSTITUCIONAL DE LA ESE HOSPITAL DONALDO SAUL MORON MANJARREZ. SEGÚN LOS DOCUEMNTOS ADJUNTOS.</t>
  </si>
  <si>
    <t>21015</t>
  </si>
  <si>
    <t>AIR-E</t>
  </si>
  <si>
    <t>901380930-2</t>
  </si>
  <si>
    <t>CANCELACION DEL SERVICIO DE ENERGIA DE LA ESE HOSPITAL DONALDO SAUL MORON MANJARREZ DE LA JAGUA DEL PILAR- LA GUAJIRA, PERIODO FACTURADO 11/11/2020-12/12/2020. SEGÚN LOS DOCUEMNTOS, CORRESPONDIENTE A LOS MESE DE OCTUBRE, NIOVIEMBRE Y DICIEMBRE DE 2020.</t>
  </si>
  <si>
    <t>PREVISORA SEGUROS</t>
  </si>
  <si>
    <t>21016</t>
  </si>
  <si>
    <t>21017</t>
  </si>
  <si>
    <t xml:space="preserve"> 860002400-2</t>
  </si>
  <si>
    <t>CANCELACION POLIZA DE RESPONSABILIDAD CIVIL  PROFESIONAL MEDICA PARA LA ESE HOSPITAL DONALDO SAUL MORON MANJARREZ DE LA JAGUA DEL PILAR-LA GUAJIRA, VIGENCIA 2020</t>
  </si>
  <si>
    <t>JULIO CESAR RESTREPO</t>
  </si>
  <si>
    <t>CANCELACIÓN SUMINISTRO DE COMBUSTIBLE, PARA LA AMBULANCIA DE LA ENTIDAD, DE MANERA OPORTUNA Y QUE SEA OBJETO DE SOLICITUD POR LA E.S.E. DONALDO SAÚL MORÓN MANJARREZ DE LA JAGUA DEL PILAR – LA GUAJIRA.SEGUN LOS DOCUEMNTOS ADJUNTOS.</t>
  </si>
  <si>
    <t>21018</t>
  </si>
  <si>
    <t>LEDA FRANCISCA VEGA</t>
  </si>
  <si>
    <t>21019</t>
  </si>
  <si>
    <t>CANCELACION SUMINISTRO DE ELEMENTOS DE CAFETERIA PARA LA ESE HOSPITAL DONALDO SAUL MORON MANJARREZ DEL MUNICIPIO DE LA JAGUA DEL PILAR DEPARTAMENTO DE LA GUAJIRA.SEGUN LOS DOCUEMNTOS ADJUNTOS.</t>
  </si>
  <si>
    <t xml:space="preserve">GASTOS GENERADOS  DURANTE EL MES DE ENERO DE 2021 BANCO BOGOTA </t>
  </si>
  <si>
    <t xml:space="preserve">GASTOS GENERADOS  DURANTE EL MES ENERO DE 2021 BANCO POPULAR  </t>
  </si>
  <si>
    <t>GASTOS GENERADOS  DURANTE EL MES ENERO DE 2021 BANCOLOMBIA</t>
  </si>
  <si>
    <t>21039</t>
  </si>
  <si>
    <t>21020</t>
  </si>
  <si>
    <t xml:space="preserve">CANCELACION VIATICO A LA CIUDAD DE RIOHACHA EL DIA 28 DE ENERO  , A HACER DILIGENCIAS PROPIAS DE SU CARGO.
</t>
  </si>
  <si>
    <t>A1.2.1.01.93.01.01</t>
  </si>
  <si>
    <t>CANCELACION  DE HONORARIOS  DE PRESTACION DE SERVICIOS DE TOMA DE MUESTRAAS COVID 19 PARA LOS FUNCIONARIOS DE LA ESE HOSPITAL DONALDO SAUL MORON MANJARREZ DEL MUNICIPIO DE LA JAGUA DEL PILAR- LA GUAJIRA. SEGÚN LOS DOCUMENTOS ADJJUNTOS</t>
  </si>
  <si>
    <t>A1.2.1.01.93.01.02</t>
  </si>
  <si>
    <t>A22.1.02.93.01</t>
  </si>
  <si>
    <t>PAGO VIEGENCIASD ANTERIORES</t>
  </si>
  <si>
    <t>CANCELACION DE MANTENIMIENTO PREVENTIVO  Y CORRECTIVO DE LOS EQUIPOS DE REFRIGERACION Y SUMINISTRO DE DOS AIRES ACONDICIONADOS Y 10 VENTILADORES PARA LAME.S.E DONALDO SAÚL MORÓN MANJARREZ, SEGÚN LO ESPECIFICADO EN LOS DOCUMENTOS ADJUNTOS.</t>
  </si>
  <si>
    <t>CANCELACIÓN DE SERVIOS TECNICOS OPERATIVOS PRESTACIÓN DE SERVICIOS PARA EL DESARROLLO DE ACTIVIDADES DE SALUD PUBLICA EN EJECUCION DE LAS LINEAS OPERATIVAS DE PROMOCION DE SALUD Y GESTION DEL RIESGO EN SALUD DEL PLAN DE INTERVENCIONES COLECTIVAS DE LA ESE HOSPITAL DONALDO SAUL MORON MANJARREZ DE LA JAGUIA DEL PILAR DEPARTAMENTO DE LA GUAJIRA, , DURANTE EL  MES DE  DICIEMBRE   DE 2020, SEGÚN LO ESPECIFICADO EN LOS DOCUMENTOS ADJUNTOS.</t>
  </si>
  <si>
    <t>PAGO VIEGENCIAS ANTERIORES</t>
  </si>
  <si>
    <t>CANCELACIÓN DE HONORARIOS  PRESTACIÓN DE SERVICIOS  COMO JEFE DE FACTURACIÓN EN LA MODALIDAD CÁPITA  DE LA E.S.E HOSPITAL DONALDO SAÚL MORÓN MANJARREZ DE LA JAGUA DEL PILAR LA GUAJIRA CORRESPONDIENTE AL MES DE ABRIL DE 2020, SEGÚN LO ESPECIFICADO EN LOS DOCUMENTOS ADJUNTOS.</t>
  </si>
  <si>
    <t>CANCELACION  DE HONORARIOS DE CONTRATO DE PRESTAR SUS SERVICIOS PROFESIONALES COMO MEDICO ESPECIALISTA GINECÓLOGO, EN LA MODALIDAD DE MONTO AGOTABLE, PARA EL ESTUDIO DE EXÁMENES DE IMAGENOLOGÍA DE LOS USUARIOS DE LA ESE HOSPITAL DONALDO SAÚL MORÓN MANJARREZ, SEGÚN LOS DOCUMENTOS ADJUNTOS</t>
  </si>
  <si>
    <t>PAGO DE SERVICIOS ANTERIORES</t>
  </si>
  <si>
    <t>PAGO DE VIGENCIA ANTERIORES</t>
  </si>
  <si>
    <t>PAGO DE VIGENCIAS ANTERIORES</t>
  </si>
  <si>
    <t>PAGO VIGENCIAS ANTRERIORES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</si>
</sst>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_(* \(#,##0\);_(* &quot;-&quot;_);_(@_)"/>
    <numFmt numFmtId="165" formatCode="_(* #,##0.00_);_(* \(#,##0.00\);_(* &quot;-&quot;??_);_(@_)"/>
    <numFmt numFmtId="166" formatCode="_ * #,##0_ ;_ * \-#,##0_ ;_ * &quot;-&quot;??_ ;_ @_ "/>
    <numFmt numFmtId="167" formatCode="_(* #,##0_);_(* \(#,##0\);_(* &quot;-&quot;??_);_(@_)"/>
  </numFmts>
  <fonts count="15" x14ac:knownFonts="1">
    <font>
      <sz val="11"/>
      <color theme="1"/>
      <name val="Calibri"/>
      <family val="2"/>
      <scheme val="minor"/>
    </font>
    <font>
      <sz val="11"/>
      <color theme="1"/>
      <name val="Calibri"/>
      <family val="2"/>
      <scheme val="minor"/>
    </font>
    <font>
      <sz val="9"/>
      <name val="Calibri"/>
      <family val="2"/>
      <scheme val="minor"/>
    </font>
    <font>
      <sz val="10"/>
      <name val="Arial"/>
      <family val="2"/>
    </font>
    <font>
      <b/>
      <sz val="10"/>
      <name val="Arial"/>
      <family val="2"/>
    </font>
    <font>
      <sz val="9"/>
      <name val="Arial"/>
      <family val="2"/>
    </font>
    <font>
      <sz val="8"/>
      <name val="Arial"/>
      <family val="2"/>
    </font>
    <font>
      <sz val="11"/>
      <name val="Calibri"/>
      <family val="2"/>
      <scheme val="minor"/>
    </font>
    <font>
      <i/>
      <sz val="8"/>
      <color theme="1"/>
      <name val="Book Antiqua"/>
      <family val="1"/>
    </font>
    <font>
      <sz val="9"/>
      <color theme="1"/>
      <name val="Arial"/>
      <family val="2"/>
    </font>
    <font>
      <sz val="8"/>
      <name val="Calibri"/>
      <family val="2"/>
      <scheme val="minor"/>
    </font>
    <font>
      <b/>
      <sz val="11"/>
      <color theme="1"/>
      <name val="Calibri"/>
      <family val="2"/>
      <scheme val="minor"/>
    </font>
    <font>
      <b/>
      <sz val="9"/>
      <name val="Calibri"/>
      <family val="2"/>
      <scheme val="minor"/>
    </font>
    <font>
      <i/>
      <sz val="8"/>
      <name val="Book Antiqua"/>
      <family val="1"/>
    </font>
    <font>
      <b/>
      <sz val="20"/>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3">
    <xf numFmtId="0" fontId="0" fillId="0" borderId="0"/>
    <xf numFmtId="165" fontId="1" fillId="0" borderId="0" applyFont="0" applyFill="0" applyBorder="0" applyAlignment="0" applyProtection="0"/>
    <xf numFmtId="0" fontId="3" fillId="0" borderId="0"/>
  </cellStyleXfs>
  <cellXfs count="108">
    <xf numFmtId="0" fontId="0" fillId="0" borderId="0" xfId="0"/>
    <xf numFmtId="166" fontId="9" fillId="2" borderId="1" xfId="1" applyNumberFormat="1" applyFont="1" applyFill="1" applyBorder="1" applyAlignment="1">
      <alignment vertical="center"/>
    </xf>
    <xf numFmtId="0" fontId="7" fillId="3" borderId="0" xfId="0" applyFont="1" applyFill="1" applyBorder="1" applyAlignment="1">
      <alignment vertical="center"/>
    </xf>
    <xf numFmtId="0" fontId="0" fillId="3" borderId="0" xfId="0" applyFill="1" applyAlignment="1">
      <alignment vertical="center"/>
    </xf>
    <xf numFmtId="0" fontId="3" fillId="2" borderId="1" xfId="2" applyFont="1" applyFill="1" applyBorder="1" applyAlignment="1">
      <alignment horizontal="right" vertical="center"/>
    </xf>
    <xf numFmtId="0" fontId="5" fillId="2" borderId="1" xfId="2" applyFont="1" applyFill="1" applyBorder="1" applyAlignment="1">
      <alignment horizontal="center" vertical="center" wrapText="1"/>
    </xf>
    <xf numFmtId="0" fontId="8" fillId="2" borderId="1" xfId="0" applyFont="1" applyFill="1" applyBorder="1" applyAlignment="1">
      <alignment horizontal="justify" vertical="center"/>
    </xf>
    <xf numFmtId="164" fontId="3" fillId="2" borderId="1" xfId="2" applyNumberFormat="1" applyFont="1" applyFill="1" applyBorder="1" applyAlignment="1">
      <alignment vertical="center"/>
    </xf>
    <xf numFmtId="164" fontId="6" fillId="2" borderId="1" xfId="2" applyNumberFormat="1" applyFont="1" applyFill="1" applyBorder="1" applyAlignment="1">
      <alignment vertical="center"/>
    </xf>
    <xf numFmtId="0" fontId="5" fillId="2" borderId="1" xfId="2" applyFont="1" applyFill="1" applyBorder="1" applyAlignment="1">
      <alignment horizontal="center" vertical="center"/>
    </xf>
    <xf numFmtId="1" fontId="2" fillId="2" borderId="1" xfId="0" applyNumberFormat="1" applyFont="1" applyFill="1" applyBorder="1" applyAlignment="1">
      <alignment vertical="center"/>
    </xf>
    <xf numFmtId="0" fontId="5" fillId="2" borderId="1" xfId="2" applyFont="1" applyFill="1" applyBorder="1" applyAlignment="1">
      <alignment horizontal="right" vertical="center"/>
    </xf>
    <xf numFmtId="0" fontId="6" fillId="2" borderId="1" xfId="2" applyFont="1" applyFill="1" applyBorder="1" applyAlignment="1">
      <alignment horizontal="center" vertical="center"/>
    </xf>
    <xf numFmtId="0" fontId="0" fillId="2" borderId="0" xfId="0" applyFill="1"/>
    <xf numFmtId="164" fontId="0" fillId="2" borderId="0" xfId="0" applyNumberFormat="1" applyFill="1"/>
    <xf numFmtId="0" fontId="0" fillId="2" borderId="1" xfId="0" applyFill="1" applyBorder="1" applyAlignment="1">
      <alignment vertical="center" wrapText="1"/>
    </xf>
    <xf numFmtId="0" fontId="4" fillId="2" borderId="1" xfId="2" applyFont="1" applyFill="1" applyBorder="1" applyAlignment="1">
      <alignment horizontal="center" vertical="center" wrapText="1"/>
    </xf>
    <xf numFmtId="0" fontId="4" fillId="2" borderId="1" xfId="2" applyFont="1" applyFill="1" applyBorder="1" applyAlignment="1">
      <alignment horizontal="left" vertical="center" wrapText="1"/>
    </xf>
    <xf numFmtId="164" fontId="4" fillId="2" borderId="1" xfId="2" applyNumberFormat="1" applyFont="1" applyFill="1" applyBorder="1" applyAlignment="1">
      <alignment horizontal="center" vertical="center" wrapText="1"/>
    </xf>
    <xf numFmtId="0" fontId="12" fillId="2" borderId="1" xfId="0" applyFont="1" applyFill="1" applyBorder="1" applyAlignment="1">
      <alignment vertical="center" wrapText="1"/>
    </xf>
    <xf numFmtId="0" fontId="11" fillId="2" borderId="0" xfId="0" applyFont="1" applyFill="1" applyBorder="1" applyAlignment="1">
      <alignment vertical="center" wrapText="1"/>
    </xf>
    <xf numFmtId="0" fontId="0" fillId="2" borderId="0" xfId="0" applyFill="1" applyAlignment="1">
      <alignment wrapText="1"/>
    </xf>
    <xf numFmtId="0" fontId="3" fillId="2" borderId="1" xfId="2" applyFont="1" applyFill="1" applyBorder="1" applyAlignment="1">
      <alignment horizontal="center" vertical="center" wrapText="1"/>
    </xf>
    <xf numFmtId="1" fontId="2" fillId="2" borderId="1" xfId="0" applyNumberFormat="1" applyFont="1" applyFill="1" applyBorder="1" applyAlignment="1">
      <alignment horizontal="center" vertical="center"/>
    </xf>
    <xf numFmtId="0" fontId="0" fillId="4" borderId="1" xfId="0" applyFill="1" applyBorder="1"/>
    <xf numFmtId="49" fontId="4" fillId="4" borderId="1" xfId="2" applyNumberFormat="1" applyFont="1" applyFill="1" applyBorder="1" applyAlignment="1">
      <alignment horizontal="center" vertical="center" wrapText="1"/>
    </xf>
    <xf numFmtId="167" fontId="3" fillId="2" borderId="1" xfId="1" applyNumberFormat="1" applyFont="1" applyFill="1" applyBorder="1" applyAlignment="1">
      <alignment horizontal="center" vertical="center" wrapText="1"/>
    </xf>
    <xf numFmtId="0" fontId="13" fillId="2" borderId="1" xfId="2" applyFont="1" applyFill="1" applyBorder="1" applyAlignment="1">
      <alignment vertical="center" wrapText="1"/>
    </xf>
    <xf numFmtId="167" fontId="7" fillId="2" borderId="1" xfId="1" applyNumberFormat="1" applyFont="1" applyFill="1" applyBorder="1" applyAlignment="1">
      <alignment horizontal="center" vertical="center" wrapText="1"/>
    </xf>
    <xf numFmtId="0" fontId="6" fillId="2" borderId="1" xfId="2" applyFont="1" applyFill="1" applyBorder="1" applyAlignment="1">
      <alignment horizontal="left" vertical="center" wrapText="1"/>
    </xf>
    <xf numFmtId="164" fontId="5" fillId="2" borderId="1" xfId="2" applyNumberFormat="1" applyFont="1" applyFill="1" applyBorder="1" applyAlignment="1">
      <alignment horizontal="center" vertical="center" wrapText="1"/>
    </xf>
    <xf numFmtId="0" fontId="0" fillId="5" borderId="1" xfId="0" applyFill="1" applyBorder="1"/>
    <xf numFmtId="0" fontId="0" fillId="6" borderId="1" xfId="0" applyFill="1" applyBorder="1"/>
    <xf numFmtId="167" fontId="3" fillId="2" borderId="2" xfId="1"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167" fontId="7" fillId="2" borderId="3" xfId="1" applyNumberFormat="1" applyFont="1" applyFill="1" applyBorder="1" applyAlignment="1">
      <alignment horizontal="center" vertical="center"/>
    </xf>
    <xf numFmtId="164" fontId="0" fillId="2" borderId="1" xfId="0" applyNumberFormat="1" applyFill="1" applyBorder="1"/>
    <xf numFmtId="167" fontId="0" fillId="2" borderId="1" xfId="1" applyNumberFormat="1" applyFont="1" applyFill="1" applyBorder="1"/>
    <xf numFmtId="167" fontId="0" fillId="2" borderId="1" xfId="0" applyNumberFormat="1" applyFill="1" applyBorder="1"/>
    <xf numFmtId="0" fontId="3" fillId="2" borderId="1" xfId="2" applyFill="1" applyBorder="1" applyAlignment="1">
      <alignment horizontal="center" vertical="center" wrapText="1"/>
    </xf>
    <xf numFmtId="49" fontId="5" fillId="4" borderId="1" xfId="2" applyNumberFormat="1" applyFont="1" applyFill="1" applyBorder="1" applyAlignment="1">
      <alignment horizontal="center" vertical="center"/>
    </xf>
    <xf numFmtId="166" fontId="0" fillId="2" borderId="0" xfId="0" applyNumberFormat="1" applyFill="1"/>
    <xf numFmtId="15" fontId="0" fillId="2" borderId="4" xfId="0" applyNumberFormat="1" applyFont="1" applyFill="1" applyBorder="1" applyAlignment="1">
      <alignment vertical="center"/>
    </xf>
    <xf numFmtId="0" fontId="3" fillId="2" borderId="4" xfId="2" applyFont="1" applyFill="1" applyBorder="1" applyAlignment="1">
      <alignment horizontal="right" vertical="center"/>
    </xf>
    <xf numFmtId="0" fontId="6" fillId="2" borderId="4" xfId="2" applyFont="1" applyFill="1" applyBorder="1" applyAlignment="1">
      <alignment horizontal="left" vertical="center" wrapText="1"/>
    </xf>
    <xf numFmtId="167" fontId="7" fillId="2" borderId="4" xfId="1" applyNumberFormat="1" applyFont="1" applyFill="1" applyBorder="1" applyAlignment="1">
      <alignment horizontal="center" vertical="center" wrapText="1"/>
    </xf>
    <xf numFmtId="0" fontId="3" fillId="2" borderId="2" xfId="2" applyFont="1" applyFill="1" applyBorder="1" applyAlignment="1">
      <alignment horizontal="right" vertical="center"/>
    </xf>
    <xf numFmtId="0" fontId="0" fillId="2" borderId="2" xfId="0" applyFill="1" applyBorder="1" applyAlignment="1">
      <alignment vertical="center" wrapText="1"/>
    </xf>
    <xf numFmtId="0" fontId="5" fillId="2" borderId="2" xfId="2" applyFont="1" applyFill="1" applyBorder="1" applyAlignment="1">
      <alignment horizontal="center" vertical="center" wrapText="1"/>
    </xf>
    <xf numFmtId="49" fontId="5" fillId="4" borderId="2" xfId="2" applyNumberFormat="1" applyFont="1" applyFill="1" applyBorder="1" applyAlignment="1">
      <alignment horizontal="center" vertical="center"/>
    </xf>
    <xf numFmtId="0" fontId="6" fillId="2" borderId="2" xfId="2" applyFont="1" applyFill="1" applyBorder="1" applyAlignment="1">
      <alignment horizontal="left" vertical="center" wrapText="1"/>
    </xf>
    <xf numFmtId="167" fontId="7" fillId="2" borderId="2" xfId="1" applyNumberFormat="1" applyFont="1" applyFill="1" applyBorder="1" applyAlignment="1">
      <alignment horizontal="center" vertical="center" wrapText="1"/>
    </xf>
    <xf numFmtId="0" fontId="13" fillId="2" borderId="2" xfId="2" applyFont="1" applyFill="1" applyBorder="1" applyAlignment="1">
      <alignment vertical="center" wrapText="1"/>
    </xf>
    <xf numFmtId="164" fontId="5" fillId="2" borderId="2" xfId="2" applyNumberFormat="1" applyFont="1" applyFill="1" applyBorder="1" applyAlignment="1">
      <alignment horizontal="center" vertical="center" wrapText="1"/>
    </xf>
    <xf numFmtId="0" fontId="3" fillId="2" borderId="2" xfId="2" applyFill="1" applyBorder="1" applyAlignment="1">
      <alignment horizontal="center" vertical="center" wrapText="1"/>
    </xf>
    <xf numFmtId="1" fontId="2" fillId="2" borderId="2" xfId="0" applyNumberFormat="1" applyFont="1" applyFill="1" applyBorder="1" applyAlignment="1">
      <alignment vertical="center"/>
    </xf>
    <xf numFmtId="0" fontId="3" fillId="2" borderId="2" xfId="2" applyFont="1" applyFill="1" applyBorder="1" applyAlignment="1">
      <alignment horizontal="center" vertical="center" wrapText="1"/>
    </xf>
    <xf numFmtId="0" fontId="0" fillId="2" borderId="3" xfId="0" applyFill="1" applyBorder="1" applyAlignment="1">
      <alignment vertical="center" wrapText="1"/>
    </xf>
    <xf numFmtId="167" fontId="3" fillId="2" borderId="4" xfId="1" applyNumberFormat="1" applyFont="1" applyFill="1" applyBorder="1" applyAlignment="1">
      <alignment horizontal="center" vertical="center" wrapText="1"/>
    </xf>
    <xf numFmtId="15" fontId="0" fillId="2" borderId="1" xfId="0" applyNumberFormat="1" applyFont="1" applyFill="1" applyBorder="1" applyAlignment="1">
      <alignment vertical="center"/>
    </xf>
    <xf numFmtId="0" fontId="11" fillId="2" borderId="1" xfId="0" applyFont="1" applyFill="1" applyBorder="1" applyAlignment="1">
      <alignment vertical="center" wrapText="1"/>
    </xf>
    <xf numFmtId="0" fontId="0" fillId="2" borderId="4" xfId="0" applyFill="1" applyBorder="1" applyAlignment="1">
      <alignment vertical="center" wrapText="1"/>
    </xf>
    <xf numFmtId="0" fontId="5" fillId="2" borderId="4" xfId="2" applyFont="1" applyFill="1" applyBorder="1" applyAlignment="1">
      <alignment horizontal="center" vertical="center" wrapText="1"/>
    </xf>
    <xf numFmtId="0" fontId="13" fillId="2" borderId="4" xfId="2" applyFont="1" applyFill="1" applyBorder="1" applyAlignment="1">
      <alignment vertical="center" wrapText="1"/>
    </xf>
    <xf numFmtId="164" fontId="5" fillId="2" borderId="4" xfId="2" applyNumberFormat="1" applyFont="1" applyFill="1" applyBorder="1" applyAlignment="1">
      <alignment horizontal="center" vertical="center" wrapText="1"/>
    </xf>
    <xf numFmtId="0" fontId="3" fillId="2" borderId="4" xfId="2" applyFill="1" applyBorder="1" applyAlignment="1">
      <alignment horizontal="center" vertical="center" wrapText="1"/>
    </xf>
    <xf numFmtId="1" fontId="2" fillId="2" borderId="4" xfId="0" applyNumberFormat="1" applyFont="1" applyFill="1" applyBorder="1" applyAlignment="1">
      <alignment vertical="center"/>
    </xf>
    <xf numFmtId="0" fontId="3" fillId="2" borderId="4" xfId="2" applyFont="1" applyFill="1" applyBorder="1" applyAlignment="1">
      <alignment horizontal="center" vertical="center" wrapText="1"/>
    </xf>
    <xf numFmtId="0" fontId="6" fillId="2" borderId="3" xfId="2" applyFont="1" applyFill="1" applyBorder="1" applyAlignment="1">
      <alignment horizontal="center" vertical="center"/>
    </xf>
    <xf numFmtId="0" fontId="8" fillId="2" borderId="3" xfId="0" applyFont="1" applyFill="1" applyBorder="1" applyAlignment="1">
      <alignment horizontal="justify" vertical="center"/>
    </xf>
    <xf numFmtId="166" fontId="9" fillId="2" borderId="3" xfId="1" applyNumberFormat="1" applyFont="1" applyFill="1" applyBorder="1" applyAlignment="1">
      <alignment vertical="center"/>
    </xf>
    <xf numFmtId="164" fontId="3" fillId="2" borderId="3" xfId="2" applyNumberFormat="1" applyFont="1" applyFill="1" applyBorder="1" applyAlignment="1">
      <alignment vertical="center"/>
    </xf>
    <xf numFmtId="164" fontId="6" fillId="2" borderId="3" xfId="2" applyNumberFormat="1" applyFont="1" applyFill="1" applyBorder="1" applyAlignment="1">
      <alignment vertical="center"/>
    </xf>
    <xf numFmtId="0" fontId="5" fillId="2" borderId="3" xfId="2" applyFont="1" applyFill="1" applyBorder="1" applyAlignment="1">
      <alignment horizontal="center" vertical="center"/>
    </xf>
    <xf numFmtId="0" fontId="5" fillId="2" borderId="3" xfId="2" applyFont="1" applyFill="1" applyBorder="1" applyAlignment="1">
      <alignment horizontal="right" vertical="center"/>
    </xf>
    <xf numFmtId="15" fontId="0" fillId="2" borderId="2" xfId="0" applyNumberFormat="1" applyFont="1" applyFill="1" applyBorder="1" applyAlignment="1">
      <alignment vertical="center"/>
    </xf>
    <xf numFmtId="0" fontId="11" fillId="2" borderId="2" xfId="0" applyFont="1" applyFill="1" applyBorder="1" applyAlignment="1">
      <alignment vertical="center" wrapText="1"/>
    </xf>
    <xf numFmtId="0" fontId="11" fillId="2" borderId="8" xfId="0" applyFont="1" applyFill="1" applyBorder="1" applyAlignment="1">
      <alignment vertical="center" wrapText="1"/>
    </xf>
    <xf numFmtId="167" fontId="0" fillId="2" borderId="0" xfId="0" applyNumberFormat="1" applyFill="1"/>
    <xf numFmtId="15" fontId="0" fillId="5" borderId="1" xfId="0" applyNumberFormat="1" applyFont="1" applyFill="1" applyBorder="1" applyAlignment="1">
      <alignment vertical="center"/>
    </xf>
    <xf numFmtId="0" fontId="3" fillId="5" borderId="1" xfId="2" applyFont="1" applyFill="1" applyBorder="1" applyAlignment="1">
      <alignment horizontal="right" vertical="center"/>
    </xf>
    <xf numFmtId="0" fontId="0" fillId="5" borderId="1" xfId="0" applyFill="1" applyBorder="1" applyAlignment="1">
      <alignment vertical="center" wrapText="1"/>
    </xf>
    <xf numFmtId="0" fontId="5" fillId="5" borderId="1" xfId="2" applyFont="1" applyFill="1" applyBorder="1" applyAlignment="1">
      <alignment horizontal="center" vertical="center" wrapText="1"/>
    </xf>
    <xf numFmtId="49" fontId="5" fillId="5" borderId="1" xfId="2" applyNumberFormat="1" applyFont="1" applyFill="1" applyBorder="1" applyAlignment="1">
      <alignment horizontal="center" vertical="center"/>
    </xf>
    <xf numFmtId="0" fontId="6" fillId="5" borderId="1" xfId="2" applyFont="1" applyFill="1" applyBorder="1" applyAlignment="1">
      <alignment horizontal="left" vertical="center" wrapText="1"/>
    </xf>
    <xf numFmtId="167" fontId="7" fillId="5" borderId="1" xfId="1" applyNumberFormat="1" applyFont="1" applyFill="1" applyBorder="1" applyAlignment="1">
      <alignment horizontal="center" vertical="center" wrapText="1"/>
    </xf>
    <xf numFmtId="0" fontId="13" fillId="5" borderId="1" xfId="2" applyFont="1" applyFill="1" applyBorder="1" applyAlignment="1">
      <alignment vertical="center" wrapText="1"/>
    </xf>
    <xf numFmtId="164" fontId="5" fillId="5" borderId="1" xfId="2" applyNumberFormat="1" applyFont="1" applyFill="1" applyBorder="1" applyAlignment="1">
      <alignment horizontal="center" vertical="center" wrapText="1"/>
    </xf>
    <xf numFmtId="167" fontId="3" fillId="5" borderId="1" xfId="1" applyNumberFormat="1" applyFont="1" applyFill="1" applyBorder="1" applyAlignment="1">
      <alignment horizontal="center" vertical="center" wrapText="1"/>
    </xf>
    <xf numFmtId="0" fontId="3" fillId="5" borderId="1" xfId="2" applyFill="1" applyBorder="1" applyAlignment="1">
      <alignment horizontal="center" vertical="center" wrapText="1"/>
    </xf>
    <xf numFmtId="1" fontId="2" fillId="5" borderId="1" xfId="0" applyNumberFormat="1" applyFont="1" applyFill="1" applyBorder="1" applyAlignment="1">
      <alignment vertical="center"/>
    </xf>
    <xf numFmtId="0" fontId="3" fillId="5" borderId="1" xfId="2" applyFont="1" applyFill="1" applyBorder="1" applyAlignment="1">
      <alignment horizontal="center" vertical="center" wrapText="1"/>
    </xf>
    <xf numFmtId="1" fontId="2" fillId="5" borderId="2" xfId="0" applyNumberFormat="1" applyFont="1" applyFill="1" applyBorder="1" applyAlignment="1">
      <alignment vertical="center"/>
    </xf>
    <xf numFmtId="0" fontId="3" fillId="5" borderId="2" xfId="2" applyFont="1" applyFill="1" applyBorder="1" applyAlignment="1">
      <alignment horizontal="center" vertical="center" wrapText="1"/>
    </xf>
    <xf numFmtId="164" fontId="3" fillId="5" borderId="1" xfId="2" applyNumberFormat="1" applyFont="1" applyFill="1" applyBorder="1" applyAlignment="1">
      <alignment vertical="center"/>
    </xf>
    <xf numFmtId="164" fontId="6" fillId="5" borderId="1" xfId="2" applyNumberFormat="1" applyFont="1" applyFill="1" applyBorder="1" applyAlignment="1">
      <alignment vertical="center"/>
    </xf>
    <xf numFmtId="0" fontId="5" fillId="5" borderId="1" xfId="2" applyFont="1" applyFill="1" applyBorder="1" applyAlignment="1">
      <alignment horizontal="center" vertical="center"/>
    </xf>
    <xf numFmtId="0" fontId="5" fillId="5" borderId="1" xfId="2" applyFont="1" applyFill="1" applyBorder="1" applyAlignment="1">
      <alignment horizontal="right" vertical="center"/>
    </xf>
    <xf numFmtId="0" fontId="8" fillId="5" borderId="1" xfId="0" applyFont="1" applyFill="1" applyBorder="1" applyAlignment="1">
      <alignment horizontal="justify" vertical="center"/>
    </xf>
    <xf numFmtId="166" fontId="9" fillId="5" borderId="1" xfId="1" applyNumberFormat="1" applyFont="1" applyFill="1" applyBorder="1" applyAlignment="1">
      <alignment vertical="center"/>
    </xf>
    <xf numFmtId="167" fontId="7" fillId="2" borderId="4" xfId="1" applyNumberFormat="1" applyFont="1" applyFill="1" applyBorder="1" applyAlignment="1">
      <alignment horizontal="center" vertical="center"/>
    </xf>
    <xf numFmtId="15" fontId="14" fillId="2" borderId="5" xfId="0" applyNumberFormat="1" applyFont="1" applyFill="1" applyBorder="1" applyAlignment="1">
      <alignment horizontal="left" vertical="center"/>
    </xf>
    <xf numFmtId="15" fontId="14" fillId="2" borderId="6" xfId="0" applyNumberFormat="1" applyFont="1" applyFill="1" applyBorder="1" applyAlignment="1">
      <alignment horizontal="left" vertical="center"/>
    </xf>
    <xf numFmtId="15" fontId="14" fillId="2" borderId="7" xfId="0" applyNumberFormat="1" applyFont="1" applyFill="1" applyBorder="1" applyAlignment="1">
      <alignment horizontal="left" vertical="center"/>
    </xf>
    <xf numFmtId="49" fontId="5" fillId="4" borderId="4" xfId="2" applyNumberFormat="1" applyFont="1" applyFill="1" applyBorder="1" applyAlignment="1">
      <alignment horizontal="center" vertical="center"/>
    </xf>
    <xf numFmtId="0" fontId="3" fillId="2" borderId="4" xfId="2" applyFont="1" applyFill="1" applyBorder="1" applyAlignment="1">
      <alignment horizontal="center" vertical="center"/>
    </xf>
    <xf numFmtId="15" fontId="0" fillId="2" borderId="4" xfId="0" applyNumberFormat="1" applyFill="1" applyBorder="1" applyAlignment="1">
      <alignment horizontal="center" vertical="center"/>
    </xf>
    <xf numFmtId="0" fontId="6" fillId="2" borderId="4" xfId="0" applyFont="1" applyFill="1" applyBorder="1" applyAlignment="1">
      <alignment horizontal="center" vertical="center" wrapText="1"/>
    </xf>
  </cellXfs>
  <cellStyles count="3">
    <cellStyle name="Millares"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abSelected="1" topLeftCell="K1" workbookViewId="0">
      <pane ySplit="1" topLeftCell="A2" activePane="bottomLeft" state="frozen"/>
      <selection pane="bottomLeft" activeCell="S2" sqref="S2"/>
    </sheetView>
  </sheetViews>
  <sheetFormatPr baseColWidth="10" defaultRowHeight="15" x14ac:dyDescent="0.25"/>
  <cols>
    <col min="1" max="1" width="16" customWidth="1"/>
    <col min="2" max="2" width="25.140625" style="13" customWidth="1"/>
    <col min="3" max="3" width="17.85546875" style="13" bestFit="1" customWidth="1"/>
    <col min="4" max="4" width="18.85546875" style="13" customWidth="1"/>
    <col min="5" max="5" width="11.42578125" style="13"/>
    <col min="6" max="6" width="19.140625" style="21" customWidth="1"/>
    <col min="7" max="7" width="16.85546875" style="13" bestFit="1" customWidth="1"/>
    <col min="8" max="8" width="54.85546875" style="13" customWidth="1"/>
    <col min="9" max="9" width="15.28515625" style="13" customWidth="1"/>
    <col min="10" max="10" width="13.28515625" style="13" customWidth="1"/>
    <col min="11" max="13" width="11.42578125" style="13"/>
    <col min="14" max="14" width="12" style="13" bestFit="1" customWidth="1"/>
    <col min="15" max="16" width="11.42578125" style="13"/>
    <col min="17" max="17" width="15.140625" style="13" customWidth="1"/>
    <col min="18" max="18" width="17.5703125" customWidth="1"/>
    <col min="19" max="19" width="15" customWidth="1"/>
    <col min="263" max="263" width="12" bestFit="1" customWidth="1"/>
    <col min="265" max="265" width="15.28515625" customWidth="1"/>
    <col min="270" max="270" width="12" bestFit="1" customWidth="1"/>
    <col min="519" max="519" width="12" bestFit="1" customWidth="1"/>
    <col min="521" max="521" width="15.28515625" customWidth="1"/>
    <col min="526" max="526" width="12" bestFit="1" customWidth="1"/>
    <col min="775" max="775" width="12" bestFit="1" customWidth="1"/>
    <col min="777" max="777" width="15.28515625" customWidth="1"/>
    <col min="782" max="782" width="12" bestFit="1" customWidth="1"/>
    <col min="1031" max="1031" width="12" bestFit="1" customWidth="1"/>
    <col min="1033" max="1033" width="15.28515625" customWidth="1"/>
    <col min="1038" max="1038" width="12" bestFit="1" customWidth="1"/>
    <col min="1287" max="1287" width="12" bestFit="1" customWidth="1"/>
    <col min="1289" max="1289" width="15.28515625" customWidth="1"/>
    <col min="1294" max="1294" width="12" bestFit="1" customWidth="1"/>
    <col min="1543" max="1543" width="12" bestFit="1" customWidth="1"/>
    <col min="1545" max="1545" width="15.28515625" customWidth="1"/>
    <col min="1550" max="1550" width="12" bestFit="1" customWidth="1"/>
    <col min="1799" max="1799" width="12" bestFit="1" customWidth="1"/>
    <col min="1801" max="1801" width="15.28515625" customWidth="1"/>
    <col min="1806" max="1806" width="12" bestFit="1" customWidth="1"/>
    <col min="2055" max="2055" width="12" bestFit="1" customWidth="1"/>
    <col min="2057" max="2057" width="15.28515625" customWidth="1"/>
    <col min="2062" max="2062" width="12" bestFit="1" customWidth="1"/>
    <col min="2311" max="2311" width="12" bestFit="1" customWidth="1"/>
    <col min="2313" max="2313" width="15.28515625" customWidth="1"/>
    <col min="2318" max="2318" width="12" bestFit="1" customWidth="1"/>
    <col min="2567" max="2567" width="12" bestFit="1" customWidth="1"/>
    <col min="2569" max="2569" width="15.28515625" customWidth="1"/>
    <col min="2574" max="2574" width="12" bestFit="1" customWidth="1"/>
    <col min="2823" max="2823" width="12" bestFit="1" customWidth="1"/>
    <col min="2825" max="2825" width="15.28515625" customWidth="1"/>
    <col min="2830" max="2830" width="12" bestFit="1" customWidth="1"/>
    <col min="3079" max="3079" width="12" bestFit="1" customWidth="1"/>
    <col min="3081" max="3081" width="15.28515625" customWidth="1"/>
    <col min="3086" max="3086" width="12" bestFit="1" customWidth="1"/>
    <col min="3335" max="3335" width="12" bestFit="1" customWidth="1"/>
    <col min="3337" max="3337" width="15.28515625" customWidth="1"/>
    <col min="3342" max="3342" width="12" bestFit="1" customWidth="1"/>
    <col min="3591" max="3591" width="12" bestFit="1" customWidth="1"/>
    <col min="3593" max="3593" width="15.28515625" customWidth="1"/>
    <col min="3598" max="3598" width="12" bestFit="1" customWidth="1"/>
    <col min="3847" max="3847" width="12" bestFit="1" customWidth="1"/>
    <col min="3849" max="3849" width="15.28515625" customWidth="1"/>
    <col min="3854" max="3854" width="12" bestFit="1" customWidth="1"/>
    <col min="4103" max="4103" width="12" bestFit="1" customWidth="1"/>
    <col min="4105" max="4105" width="15.28515625" customWidth="1"/>
    <col min="4110" max="4110" width="12" bestFit="1" customWidth="1"/>
    <col min="4359" max="4359" width="12" bestFit="1" customWidth="1"/>
    <col min="4361" max="4361" width="15.28515625" customWidth="1"/>
    <col min="4366" max="4366" width="12" bestFit="1" customWidth="1"/>
    <col min="4615" max="4615" width="12" bestFit="1" customWidth="1"/>
    <col min="4617" max="4617" width="15.28515625" customWidth="1"/>
    <col min="4622" max="4622" width="12" bestFit="1" customWidth="1"/>
    <col min="4871" max="4871" width="12" bestFit="1" customWidth="1"/>
    <col min="4873" max="4873" width="15.28515625" customWidth="1"/>
    <col min="4878" max="4878" width="12" bestFit="1" customWidth="1"/>
    <col min="5127" max="5127" width="12" bestFit="1" customWidth="1"/>
    <col min="5129" max="5129" width="15.28515625" customWidth="1"/>
    <col min="5134" max="5134" width="12" bestFit="1" customWidth="1"/>
    <col min="5383" max="5383" width="12" bestFit="1" customWidth="1"/>
    <col min="5385" max="5385" width="15.28515625" customWidth="1"/>
    <col min="5390" max="5390" width="12" bestFit="1" customWidth="1"/>
    <col min="5639" max="5639" width="12" bestFit="1" customWidth="1"/>
    <col min="5641" max="5641" width="15.28515625" customWidth="1"/>
    <col min="5646" max="5646" width="12" bestFit="1" customWidth="1"/>
    <col min="5895" max="5895" width="12" bestFit="1" customWidth="1"/>
    <col min="5897" max="5897" width="15.28515625" customWidth="1"/>
    <col min="5902" max="5902" width="12" bestFit="1" customWidth="1"/>
    <col min="6151" max="6151" width="12" bestFit="1" customWidth="1"/>
    <col min="6153" max="6153" width="15.28515625" customWidth="1"/>
    <col min="6158" max="6158" width="12" bestFit="1" customWidth="1"/>
    <col min="6407" max="6407" width="12" bestFit="1" customWidth="1"/>
    <col min="6409" max="6409" width="15.28515625" customWidth="1"/>
    <col min="6414" max="6414" width="12" bestFit="1" customWidth="1"/>
    <col min="6663" max="6663" width="12" bestFit="1" customWidth="1"/>
    <col min="6665" max="6665" width="15.28515625" customWidth="1"/>
    <col min="6670" max="6670" width="12" bestFit="1" customWidth="1"/>
    <col min="6919" max="6919" width="12" bestFit="1" customWidth="1"/>
    <col min="6921" max="6921" width="15.28515625" customWidth="1"/>
    <col min="6926" max="6926" width="12" bestFit="1" customWidth="1"/>
    <col min="7175" max="7175" width="12" bestFit="1" customWidth="1"/>
    <col min="7177" max="7177" width="15.28515625" customWidth="1"/>
    <col min="7182" max="7182" width="12" bestFit="1" customWidth="1"/>
    <col min="7431" max="7431" width="12" bestFit="1" customWidth="1"/>
    <col min="7433" max="7433" width="15.28515625" customWidth="1"/>
    <col min="7438" max="7438" width="12" bestFit="1" customWidth="1"/>
    <col min="7687" max="7687" width="12" bestFit="1" customWidth="1"/>
    <col min="7689" max="7689" width="15.28515625" customWidth="1"/>
    <col min="7694" max="7694" width="12" bestFit="1" customWidth="1"/>
    <col min="7943" max="7943" width="12" bestFit="1" customWidth="1"/>
    <col min="7945" max="7945" width="15.28515625" customWidth="1"/>
    <col min="7950" max="7950" width="12" bestFit="1" customWidth="1"/>
    <col min="8199" max="8199" width="12" bestFit="1" customWidth="1"/>
    <col min="8201" max="8201" width="15.28515625" customWidth="1"/>
    <col min="8206" max="8206" width="12" bestFit="1" customWidth="1"/>
    <col min="8455" max="8455" width="12" bestFit="1" customWidth="1"/>
    <col min="8457" max="8457" width="15.28515625" customWidth="1"/>
    <col min="8462" max="8462" width="12" bestFit="1" customWidth="1"/>
    <col min="8711" max="8711" width="12" bestFit="1" customWidth="1"/>
    <col min="8713" max="8713" width="15.28515625" customWidth="1"/>
    <col min="8718" max="8718" width="12" bestFit="1" customWidth="1"/>
    <col min="8967" max="8967" width="12" bestFit="1" customWidth="1"/>
    <col min="8969" max="8969" width="15.28515625" customWidth="1"/>
    <col min="8974" max="8974" width="12" bestFit="1" customWidth="1"/>
    <col min="9223" max="9223" width="12" bestFit="1" customWidth="1"/>
    <col min="9225" max="9225" width="15.28515625" customWidth="1"/>
    <col min="9230" max="9230" width="12" bestFit="1" customWidth="1"/>
    <col min="9479" max="9479" width="12" bestFit="1" customWidth="1"/>
    <col min="9481" max="9481" width="15.28515625" customWidth="1"/>
    <col min="9486" max="9486" width="12" bestFit="1" customWidth="1"/>
    <col min="9735" max="9735" width="12" bestFit="1" customWidth="1"/>
    <col min="9737" max="9737" width="15.28515625" customWidth="1"/>
    <col min="9742" max="9742" width="12" bestFit="1" customWidth="1"/>
    <col min="9991" max="9991" width="12" bestFit="1" customWidth="1"/>
    <col min="9993" max="9993" width="15.28515625" customWidth="1"/>
    <col min="9998" max="9998" width="12" bestFit="1" customWidth="1"/>
    <col min="10247" max="10247" width="12" bestFit="1" customWidth="1"/>
    <col min="10249" max="10249" width="15.28515625" customWidth="1"/>
    <col min="10254" max="10254" width="12" bestFit="1" customWidth="1"/>
    <col min="10503" max="10503" width="12" bestFit="1" customWidth="1"/>
    <col min="10505" max="10505" width="15.28515625" customWidth="1"/>
    <col min="10510" max="10510" width="12" bestFit="1" customWidth="1"/>
    <col min="10759" max="10759" width="12" bestFit="1" customWidth="1"/>
    <col min="10761" max="10761" width="15.28515625" customWidth="1"/>
    <col min="10766" max="10766" width="12" bestFit="1" customWidth="1"/>
    <col min="11015" max="11015" width="12" bestFit="1" customWidth="1"/>
    <col min="11017" max="11017" width="15.28515625" customWidth="1"/>
    <col min="11022" max="11022" width="12" bestFit="1" customWidth="1"/>
    <col min="11271" max="11271" width="12" bestFit="1" customWidth="1"/>
    <col min="11273" max="11273" width="15.28515625" customWidth="1"/>
    <col min="11278" max="11278" width="12" bestFit="1" customWidth="1"/>
    <col min="11527" max="11527" width="12" bestFit="1" customWidth="1"/>
    <col min="11529" max="11529" width="15.28515625" customWidth="1"/>
    <col min="11534" max="11534" width="12" bestFit="1" customWidth="1"/>
    <col min="11783" max="11783" width="12" bestFit="1" customWidth="1"/>
    <col min="11785" max="11785" width="15.28515625" customWidth="1"/>
    <col min="11790" max="11790" width="12" bestFit="1" customWidth="1"/>
    <col min="12039" max="12039" width="12" bestFit="1" customWidth="1"/>
    <col min="12041" max="12041" width="15.28515625" customWidth="1"/>
    <col min="12046" max="12046" width="12" bestFit="1" customWidth="1"/>
    <col min="12295" max="12295" width="12" bestFit="1" customWidth="1"/>
    <col min="12297" max="12297" width="15.28515625" customWidth="1"/>
    <col min="12302" max="12302" width="12" bestFit="1" customWidth="1"/>
    <col min="12551" max="12551" width="12" bestFit="1" customWidth="1"/>
    <col min="12553" max="12553" width="15.28515625" customWidth="1"/>
    <col min="12558" max="12558" width="12" bestFit="1" customWidth="1"/>
    <col min="12807" max="12807" width="12" bestFit="1" customWidth="1"/>
    <col min="12809" max="12809" width="15.28515625" customWidth="1"/>
    <col min="12814" max="12814" width="12" bestFit="1" customWidth="1"/>
    <col min="13063" max="13063" width="12" bestFit="1" customWidth="1"/>
    <col min="13065" max="13065" width="15.28515625" customWidth="1"/>
    <col min="13070" max="13070" width="12" bestFit="1" customWidth="1"/>
    <col min="13319" max="13319" width="12" bestFit="1" customWidth="1"/>
    <col min="13321" max="13321" width="15.28515625" customWidth="1"/>
    <col min="13326" max="13326" width="12" bestFit="1" customWidth="1"/>
    <col min="13575" max="13575" width="12" bestFit="1" customWidth="1"/>
    <col min="13577" max="13577" width="15.28515625" customWidth="1"/>
    <col min="13582" max="13582" width="12" bestFit="1" customWidth="1"/>
    <col min="13831" max="13831" width="12" bestFit="1" customWidth="1"/>
    <col min="13833" max="13833" width="15.28515625" customWidth="1"/>
    <col min="13838" max="13838" width="12" bestFit="1" customWidth="1"/>
    <col min="14087" max="14087" width="12" bestFit="1" customWidth="1"/>
    <col min="14089" max="14089" width="15.28515625" customWidth="1"/>
    <col min="14094" max="14094" width="12" bestFit="1" customWidth="1"/>
    <col min="14343" max="14343" width="12" bestFit="1" customWidth="1"/>
    <col min="14345" max="14345" width="15.28515625" customWidth="1"/>
    <col min="14350" max="14350" width="12" bestFit="1" customWidth="1"/>
    <col min="14599" max="14599" width="12" bestFit="1" customWidth="1"/>
    <col min="14601" max="14601" width="15.28515625" customWidth="1"/>
    <col min="14606" max="14606" width="12" bestFit="1" customWidth="1"/>
    <col min="14855" max="14855" width="12" bestFit="1" customWidth="1"/>
    <col min="14857" max="14857" width="15.28515625" customWidth="1"/>
    <col min="14862" max="14862" width="12" bestFit="1" customWidth="1"/>
    <col min="15111" max="15111" width="12" bestFit="1" customWidth="1"/>
    <col min="15113" max="15113" width="15.28515625" customWidth="1"/>
    <col min="15118" max="15118" width="12" bestFit="1" customWidth="1"/>
    <col min="15367" max="15367" width="12" bestFit="1" customWidth="1"/>
    <col min="15369" max="15369" width="15.28515625" customWidth="1"/>
    <col min="15374" max="15374" width="12" bestFit="1" customWidth="1"/>
    <col min="15623" max="15623" width="12" bestFit="1" customWidth="1"/>
    <col min="15625" max="15625" width="15.28515625" customWidth="1"/>
    <col min="15630" max="15630" width="12" bestFit="1" customWidth="1"/>
    <col min="15879" max="15879" width="12" bestFit="1" customWidth="1"/>
    <col min="15881" max="15881" width="15.28515625" customWidth="1"/>
    <col min="15886" max="15886" width="12" bestFit="1" customWidth="1"/>
    <col min="16135" max="16135" width="12" bestFit="1" customWidth="1"/>
    <col min="16137" max="16137" width="15.28515625" customWidth="1"/>
    <col min="16142" max="16142" width="12" bestFit="1" customWidth="1"/>
  </cols>
  <sheetData>
    <row r="1" spans="1:25" s="20" customFormat="1" ht="51.75" customHeight="1" x14ac:dyDescent="0.25">
      <c r="A1" s="19" t="s">
        <v>0</v>
      </c>
      <c r="B1" s="16" t="s">
        <v>1</v>
      </c>
      <c r="C1" s="16" t="s">
        <v>2</v>
      </c>
      <c r="D1" s="16" t="s">
        <v>3</v>
      </c>
      <c r="E1" s="25" t="s">
        <v>4</v>
      </c>
      <c r="F1" s="17" t="s">
        <v>5</v>
      </c>
      <c r="G1" s="16" t="s">
        <v>6</v>
      </c>
      <c r="H1" s="16" t="s">
        <v>18</v>
      </c>
      <c r="I1" s="18" t="s">
        <v>20</v>
      </c>
      <c r="J1" s="18" t="s">
        <v>19</v>
      </c>
      <c r="K1" s="16" t="s">
        <v>7</v>
      </c>
      <c r="L1" s="16" t="s">
        <v>8</v>
      </c>
      <c r="M1" s="16" t="s">
        <v>9</v>
      </c>
      <c r="N1" s="16" t="s">
        <v>10</v>
      </c>
      <c r="O1" s="16" t="s">
        <v>11</v>
      </c>
      <c r="P1" s="19" t="s">
        <v>12</v>
      </c>
      <c r="Q1" s="16" t="s">
        <v>13</v>
      </c>
    </row>
    <row r="2" spans="1:25" s="20" customFormat="1" ht="93" customHeight="1" x14ac:dyDescent="0.25">
      <c r="A2" s="42">
        <v>44201</v>
      </c>
      <c r="B2" s="46" t="s">
        <v>108</v>
      </c>
      <c r="C2" s="47" t="s">
        <v>14</v>
      </c>
      <c r="D2" s="48" t="s">
        <v>110</v>
      </c>
      <c r="E2" s="49" t="s">
        <v>22</v>
      </c>
      <c r="F2" s="50" t="s">
        <v>23</v>
      </c>
      <c r="G2" s="51" t="s">
        <v>24</v>
      </c>
      <c r="H2" s="52" t="s">
        <v>107</v>
      </c>
      <c r="I2" s="53">
        <v>700000</v>
      </c>
      <c r="J2" s="33">
        <v>0</v>
      </c>
      <c r="K2" s="33">
        <v>0</v>
      </c>
      <c r="L2" s="33">
        <v>0</v>
      </c>
      <c r="M2" s="33">
        <v>0</v>
      </c>
      <c r="N2" s="33">
        <f t="shared" ref="N2" si="0">+I2-J2-K2-L2-M2</f>
        <v>700000</v>
      </c>
      <c r="O2" s="54" t="s">
        <v>25</v>
      </c>
      <c r="P2" s="55">
        <v>530513555</v>
      </c>
      <c r="Q2" s="56" t="s">
        <v>15</v>
      </c>
    </row>
    <row r="3" spans="1:25" s="76" customFormat="1" ht="93" customHeight="1" x14ac:dyDescent="0.25">
      <c r="A3" s="75">
        <v>44201</v>
      </c>
      <c r="B3" s="46" t="s">
        <v>109</v>
      </c>
      <c r="C3" s="47" t="s">
        <v>14</v>
      </c>
      <c r="D3" s="48" t="s">
        <v>31</v>
      </c>
      <c r="E3" s="49" t="s">
        <v>28</v>
      </c>
      <c r="F3" s="50" t="s">
        <v>26</v>
      </c>
      <c r="G3" s="51" t="s">
        <v>27</v>
      </c>
      <c r="H3" s="52" t="s">
        <v>111</v>
      </c>
      <c r="I3" s="53">
        <v>7940000</v>
      </c>
      <c r="J3" s="33">
        <v>0</v>
      </c>
      <c r="K3" s="33">
        <v>0</v>
      </c>
      <c r="L3" s="33">
        <f>I3*6/100</f>
        <v>476400</v>
      </c>
      <c r="M3" s="33">
        <v>0</v>
      </c>
      <c r="N3" s="33">
        <f>I3-L3</f>
        <v>7463600</v>
      </c>
      <c r="O3" s="54" t="s">
        <v>25</v>
      </c>
      <c r="P3" s="55">
        <v>530513555</v>
      </c>
      <c r="Q3" s="56" t="s">
        <v>15</v>
      </c>
      <c r="S3" s="77"/>
      <c r="T3" s="20"/>
      <c r="U3" s="20"/>
      <c r="V3" s="20"/>
      <c r="W3" s="20"/>
      <c r="X3" s="20"/>
    </row>
    <row r="4" spans="1:25" s="60" customFormat="1" ht="93" customHeight="1" x14ac:dyDescent="0.25">
      <c r="A4" s="59">
        <v>44202</v>
      </c>
      <c r="B4" s="4" t="s">
        <v>32</v>
      </c>
      <c r="C4" s="15" t="s">
        <v>14</v>
      </c>
      <c r="D4" s="5" t="s">
        <v>31</v>
      </c>
      <c r="E4" s="49" t="s">
        <v>30</v>
      </c>
      <c r="F4" s="29" t="s">
        <v>29</v>
      </c>
      <c r="G4" s="28">
        <v>84101975</v>
      </c>
      <c r="H4" s="27" t="s">
        <v>33</v>
      </c>
      <c r="I4" s="30">
        <v>5000000</v>
      </c>
      <c r="J4" s="26">
        <v>0</v>
      </c>
      <c r="K4" s="26">
        <v>0</v>
      </c>
      <c r="L4" s="26">
        <v>0</v>
      </c>
      <c r="M4" s="26">
        <v>0</v>
      </c>
      <c r="N4" s="26">
        <v>5000000</v>
      </c>
      <c r="O4" s="54" t="s">
        <v>25</v>
      </c>
      <c r="P4" s="55">
        <v>530513555</v>
      </c>
      <c r="Q4" s="56" t="s">
        <v>15</v>
      </c>
      <c r="R4" s="76"/>
      <c r="S4" s="76"/>
      <c r="T4" s="76"/>
      <c r="U4" s="76"/>
      <c r="V4" s="76"/>
      <c r="W4" s="76"/>
      <c r="X4" s="76"/>
      <c r="Y4" s="76"/>
    </row>
    <row r="5" spans="1:25" s="60" customFormat="1" ht="93" customHeight="1" x14ac:dyDescent="0.25">
      <c r="A5" s="59">
        <v>44202</v>
      </c>
      <c r="B5" s="4" t="s">
        <v>32</v>
      </c>
      <c r="C5" s="15" t="s">
        <v>14</v>
      </c>
      <c r="D5" s="5" t="s">
        <v>31</v>
      </c>
      <c r="E5" s="49" t="s">
        <v>36</v>
      </c>
      <c r="F5" s="29" t="s">
        <v>34</v>
      </c>
      <c r="G5" s="28">
        <v>40798051</v>
      </c>
      <c r="H5" s="27" t="s">
        <v>35</v>
      </c>
      <c r="I5" s="30">
        <v>264800</v>
      </c>
      <c r="J5" s="26">
        <v>0</v>
      </c>
      <c r="K5" s="26">
        <v>0</v>
      </c>
      <c r="L5" s="26">
        <v>0</v>
      </c>
      <c r="M5" s="26">
        <v>0</v>
      </c>
      <c r="N5" s="26">
        <f>I5</f>
        <v>264800</v>
      </c>
      <c r="O5" s="39" t="s">
        <v>37</v>
      </c>
      <c r="P5" s="10">
        <v>72400000259</v>
      </c>
      <c r="Q5" s="22" t="s">
        <v>15</v>
      </c>
      <c r="R5" s="20"/>
      <c r="S5" s="20"/>
      <c r="T5" s="20"/>
      <c r="U5" s="20"/>
      <c r="V5" s="20"/>
      <c r="W5" s="20"/>
      <c r="X5" s="20"/>
      <c r="Y5" s="20"/>
    </row>
    <row r="6" spans="1:25" s="60" customFormat="1" ht="93" customHeight="1" x14ac:dyDescent="0.25">
      <c r="A6" s="59">
        <v>44202</v>
      </c>
      <c r="B6" s="4" t="s">
        <v>40</v>
      </c>
      <c r="C6" s="15" t="s">
        <v>14</v>
      </c>
      <c r="D6" s="5" t="s">
        <v>41</v>
      </c>
      <c r="E6" s="40" t="s">
        <v>42</v>
      </c>
      <c r="F6" s="29" t="s">
        <v>38</v>
      </c>
      <c r="G6" s="28">
        <v>40798731</v>
      </c>
      <c r="H6" s="27" t="s">
        <v>39</v>
      </c>
      <c r="I6" s="30">
        <v>5000000</v>
      </c>
      <c r="J6" s="26">
        <v>0</v>
      </c>
      <c r="K6" s="26">
        <v>0</v>
      </c>
      <c r="L6" s="26">
        <v>0</v>
      </c>
      <c r="M6" s="26">
        <v>0</v>
      </c>
      <c r="N6" s="26">
        <v>5000000</v>
      </c>
      <c r="O6" s="54" t="s">
        <v>25</v>
      </c>
      <c r="P6" s="55">
        <v>530513555</v>
      </c>
      <c r="Q6" s="56" t="s">
        <v>15</v>
      </c>
      <c r="R6" s="20"/>
      <c r="S6" s="20"/>
      <c r="T6" s="20"/>
      <c r="U6" s="20"/>
      <c r="V6" s="20"/>
      <c r="W6" s="20"/>
      <c r="X6" s="20"/>
      <c r="Y6" s="20"/>
    </row>
    <row r="7" spans="1:25" s="20" customFormat="1" ht="93" customHeight="1" x14ac:dyDescent="0.25">
      <c r="A7" s="42">
        <v>44203</v>
      </c>
      <c r="B7" s="43" t="s">
        <v>108</v>
      </c>
      <c r="C7" s="61" t="s">
        <v>14</v>
      </c>
      <c r="D7" s="5" t="s">
        <v>31</v>
      </c>
      <c r="E7" s="40" t="s">
        <v>44</v>
      </c>
      <c r="F7" s="44" t="s">
        <v>43</v>
      </c>
      <c r="G7" s="45">
        <v>1119816915</v>
      </c>
      <c r="H7" s="63" t="s">
        <v>112</v>
      </c>
      <c r="I7" s="64">
        <v>1100000</v>
      </c>
      <c r="J7" s="58">
        <v>0</v>
      </c>
      <c r="K7" s="58">
        <v>0</v>
      </c>
      <c r="L7" s="58">
        <v>0</v>
      </c>
      <c r="M7" s="58">
        <v>0</v>
      </c>
      <c r="N7" s="58">
        <f>I7</f>
        <v>1100000</v>
      </c>
      <c r="O7" s="54" t="s">
        <v>25</v>
      </c>
      <c r="P7" s="55">
        <v>530513555</v>
      </c>
      <c r="Q7" s="56" t="s">
        <v>15</v>
      </c>
    </row>
    <row r="8" spans="1:25" s="60" customFormat="1" ht="93" customHeight="1" x14ac:dyDescent="0.25">
      <c r="A8" s="59">
        <v>44203</v>
      </c>
      <c r="B8" s="4" t="s">
        <v>106</v>
      </c>
      <c r="C8" s="15" t="s">
        <v>14</v>
      </c>
      <c r="D8" s="5" t="s">
        <v>113</v>
      </c>
      <c r="E8" s="40" t="s">
        <v>46</v>
      </c>
      <c r="F8" s="29" t="s">
        <v>45</v>
      </c>
      <c r="G8" s="28">
        <v>40936937</v>
      </c>
      <c r="H8" s="27" t="s">
        <v>114</v>
      </c>
      <c r="I8" s="30">
        <v>1800000</v>
      </c>
      <c r="J8" s="26">
        <v>0</v>
      </c>
      <c r="K8" s="26">
        <v>0</v>
      </c>
      <c r="L8" s="26">
        <v>0</v>
      </c>
      <c r="M8" s="26">
        <v>0</v>
      </c>
      <c r="N8" s="26">
        <v>1800000</v>
      </c>
      <c r="O8" s="54" t="s">
        <v>25</v>
      </c>
      <c r="P8" s="55">
        <v>530513555</v>
      </c>
      <c r="Q8" s="56" t="s">
        <v>15</v>
      </c>
    </row>
    <row r="9" spans="1:25" s="60" customFormat="1" ht="93" customHeight="1" x14ac:dyDescent="0.25">
      <c r="A9" s="79">
        <v>44209</v>
      </c>
      <c r="B9" s="80" t="s">
        <v>50</v>
      </c>
      <c r="C9" s="81" t="s">
        <v>14</v>
      </c>
      <c r="D9" s="82" t="s">
        <v>51</v>
      </c>
      <c r="E9" s="83" t="s">
        <v>52</v>
      </c>
      <c r="F9" s="84" t="s">
        <v>47</v>
      </c>
      <c r="G9" s="85" t="s">
        <v>48</v>
      </c>
      <c r="H9" s="86" t="s">
        <v>49</v>
      </c>
      <c r="I9" s="87">
        <v>847000</v>
      </c>
      <c r="J9" s="88">
        <v>0</v>
      </c>
      <c r="K9" s="88">
        <v>0</v>
      </c>
      <c r="L9" s="88">
        <v>0</v>
      </c>
      <c r="M9" s="88">
        <v>0</v>
      </c>
      <c r="N9" s="88">
        <f>I9</f>
        <v>847000</v>
      </c>
      <c r="O9" s="89" t="s">
        <v>53</v>
      </c>
      <c r="P9" s="90">
        <v>300050085</v>
      </c>
      <c r="Q9" s="91" t="s">
        <v>15</v>
      </c>
    </row>
    <row r="10" spans="1:25" s="20" customFormat="1" ht="93" customHeight="1" x14ac:dyDescent="0.25">
      <c r="A10" s="42">
        <v>44209</v>
      </c>
      <c r="B10" s="43" t="s">
        <v>108</v>
      </c>
      <c r="C10" s="61" t="s">
        <v>14</v>
      </c>
      <c r="D10" s="62" t="s">
        <v>31</v>
      </c>
      <c r="E10" s="40" t="s">
        <v>55</v>
      </c>
      <c r="F10" s="44" t="s">
        <v>54</v>
      </c>
      <c r="G10" s="45">
        <v>17975794</v>
      </c>
      <c r="H10" s="63" t="s">
        <v>115</v>
      </c>
      <c r="I10" s="64">
        <v>2000000</v>
      </c>
      <c r="J10" s="58">
        <v>0</v>
      </c>
      <c r="K10" s="58">
        <v>0</v>
      </c>
      <c r="L10" s="58">
        <v>0</v>
      </c>
      <c r="M10" s="58">
        <v>0</v>
      </c>
      <c r="N10" s="58">
        <v>2000000</v>
      </c>
      <c r="O10" s="65" t="s">
        <v>25</v>
      </c>
      <c r="P10" s="66">
        <v>530513555</v>
      </c>
      <c r="Q10" s="67" t="s">
        <v>15</v>
      </c>
    </row>
    <row r="11" spans="1:25" s="60" customFormat="1" ht="93" customHeight="1" x14ac:dyDescent="0.25">
      <c r="A11" s="59">
        <v>44210</v>
      </c>
      <c r="B11" s="4" t="s">
        <v>58</v>
      </c>
      <c r="C11" s="15" t="s">
        <v>14</v>
      </c>
      <c r="D11" s="5" t="s">
        <v>59</v>
      </c>
      <c r="E11" s="40" t="s">
        <v>57</v>
      </c>
      <c r="F11" s="29" t="s">
        <v>56</v>
      </c>
      <c r="G11" s="28" t="s">
        <v>48</v>
      </c>
      <c r="H11" s="27" t="s">
        <v>60</v>
      </c>
      <c r="I11" s="30">
        <v>3401000</v>
      </c>
      <c r="J11" s="26">
        <v>0</v>
      </c>
      <c r="K11" s="26">
        <v>0</v>
      </c>
      <c r="L11" s="26">
        <v>0</v>
      </c>
      <c r="M11" s="26">
        <v>0</v>
      </c>
      <c r="N11" s="26">
        <f>I11</f>
        <v>3401000</v>
      </c>
      <c r="O11" s="39" t="s">
        <v>53</v>
      </c>
      <c r="P11" s="10">
        <v>300050085</v>
      </c>
      <c r="Q11" s="22" t="s">
        <v>15</v>
      </c>
    </row>
    <row r="12" spans="1:25" s="60" customFormat="1" ht="93" customHeight="1" x14ac:dyDescent="0.25">
      <c r="A12" s="59">
        <v>44210</v>
      </c>
      <c r="B12" s="4" t="s">
        <v>109</v>
      </c>
      <c r="C12" s="15" t="s">
        <v>14</v>
      </c>
      <c r="D12" s="5" t="s">
        <v>116</v>
      </c>
      <c r="E12" s="40" t="s">
        <v>63</v>
      </c>
      <c r="F12" s="29" t="s">
        <v>61</v>
      </c>
      <c r="G12" s="28" t="s">
        <v>48</v>
      </c>
      <c r="H12" s="27" t="s">
        <v>62</v>
      </c>
      <c r="I12" s="30">
        <v>1280000</v>
      </c>
      <c r="J12" s="26">
        <v>0</v>
      </c>
      <c r="K12" s="26">
        <v>0</v>
      </c>
      <c r="L12" s="26">
        <v>0</v>
      </c>
      <c r="M12" s="26">
        <v>0</v>
      </c>
      <c r="N12" s="26">
        <f>I12</f>
        <v>1280000</v>
      </c>
      <c r="O12" s="39" t="s">
        <v>25</v>
      </c>
      <c r="P12" s="55">
        <v>530513555</v>
      </c>
      <c r="Q12" s="56" t="s">
        <v>15</v>
      </c>
    </row>
    <row r="13" spans="1:25" s="60" customFormat="1" ht="93" customHeight="1" x14ac:dyDescent="0.25">
      <c r="A13" s="59">
        <v>44210</v>
      </c>
      <c r="B13" s="4" t="s">
        <v>32</v>
      </c>
      <c r="C13" s="15" t="s">
        <v>14</v>
      </c>
      <c r="D13" s="5" t="s">
        <v>117</v>
      </c>
      <c r="E13" s="40" t="s">
        <v>65</v>
      </c>
      <c r="F13" s="29" t="s">
        <v>64</v>
      </c>
      <c r="G13" s="28">
        <v>77191619</v>
      </c>
      <c r="H13" s="27" t="s">
        <v>66</v>
      </c>
      <c r="I13" s="30">
        <v>2500000</v>
      </c>
      <c r="J13" s="26">
        <v>0</v>
      </c>
      <c r="K13" s="26">
        <v>0</v>
      </c>
      <c r="L13" s="26">
        <f>I13*6/100</f>
        <v>150000</v>
      </c>
      <c r="M13" s="26">
        <v>0</v>
      </c>
      <c r="N13" s="26">
        <f>I13-L13</f>
        <v>2350000</v>
      </c>
      <c r="O13" s="39" t="s">
        <v>25</v>
      </c>
      <c r="P13" s="55">
        <v>530513555</v>
      </c>
      <c r="Q13" s="56" t="s">
        <v>15</v>
      </c>
    </row>
    <row r="14" spans="1:25" s="60" customFormat="1" ht="93" customHeight="1" x14ac:dyDescent="0.25">
      <c r="A14" s="59">
        <v>44214</v>
      </c>
      <c r="B14" s="4" t="s">
        <v>71</v>
      </c>
      <c r="C14" s="15" t="s">
        <v>14</v>
      </c>
      <c r="D14" s="5" t="s">
        <v>70</v>
      </c>
      <c r="E14" s="40" t="s">
        <v>69</v>
      </c>
      <c r="F14" s="29" t="s">
        <v>37</v>
      </c>
      <c r="G14" s="28" t="s">
        <v>67</v>
      </c>
      <c r="H14" s="27" t="s">
        <v>68</v>
      </c>
      <c r="I14" s="30">
        <v>625726</v>
      </c>
      <c r="J14" s="26">
        <v>0</v>
      </c>
      <c r="K14" s="26">
        <v>0</v>
      </c>
      <c r="L14" s="26">
        <v>0</v>
      </c>
      <c r="M14" s="26">
        <v>0</v>
      </c>
      <c r="N14" s="26">
        <f t="shared" ref="N14:N19" si="1">I14</f>
        <v>625726</v>
      </c>
      <c r="O14" s="39" t="s">
        <v>37</v>
      </c>
      <c r="P14" s="55">
        <v>72400000724</v>
      </c>
      <c r="Q14" s="56" t="s">
        <v>15</v>
      </c>
    </row>
    <row r="15" spans="1:25" s="60" customFormat="1" ht="93" customHeight="1" x14ac:dyDescent="0.25">
      <c r="A15" s="79">
        <v>44217</v>
      </c>
      <c r="B15" s="80" t="s">
        <v>50</v>
      </c>
      <c r="C15" s="81" t="s">
        <v>14</v>
      </c>
      <c r="D15" s="82" t="s">
        <v>51</v>
      </c>
      <c r="E15" s="40" t="s">
        <v>75</v>
      </c>
      <c r="F15" s="84" t="s">
        <v>72</v>
      </c>
      <c r="G15" s="85" t="s">
        <v>73</v>
      </c>
      <c r="H15" s="86" t="s">
        <v>74</v>
      </c>
      <c r="I15" s="87">
        <v>750994</v>
      </c>
      <c r="J15" s="88">
        <v>0</v>
      </c>
      <c r="K15" s="88">
        <v>0</v>
      </c>
      <c r="L15" s="88">
        <v>0</v>
      </c>
      <c r="M15" s="88">
        <v>0</v>
      </c>
      <c r="N15" s="88">
        <f t="shared" si="1"/>
        <v>750994</v>
      </c>
      <c r="O15" s="89" t="s">
        <v>53</v>
      </c>
      <c r="P15" s="92">
        <v>300050085</v>
      </c>
      <c r="Q15" s="93" t="s">
        <v>15</v>
      </c>
    </row>
    <row r="16" spans="1:25" s="60" customFormat="1" ht="93" customHeight="1" x14ac:dyDescent="0.25">
      <c r="A16" s="59">
        <v>44217</v>
      </c>
      <c r="B16" s="4" t="s">
        <v>79</v>
      </c>
      <c r="C16" s="15" t="s">
        <v>14</v>
      </c>
      <c r="D16" s="5" t="s">
        <v>80</v>
      </c>
      <c r="E16" s="40" t="s">
        <v>78</v>
      </c>
      <c r="F16" s="29" t="s">
        <v>76</v>
      </c>
      <c r="G16" s="28">
        <v>77173953</v>
      </c>
      <c r="H16" s="27" t="s">
        <v>77</v>
      </c>
      <c r="I16" s="30">
        <v>228866</v>
      </c>
      <c r="J16" s="26">
        <v>0</v>
      </c>
      <c r="K16" s="26">
        <v>0</v>
      </c>
      <c r="L16" s="26">
        <v>0</v>
      </c>
      <c r="M16" s="26">
        <v>0</v>
      </c>
      <c r="N16" s="26">
        <f t="shared" si="1"/>
        <v>228866</v>
      </c>
      <c r="O16" s="39" t="s">
        <v>37</v>
      </c>
      <c r="P16" s="55" t="s">
        <v>81</v>
      </c>
      <c r="Q16" s="56" t="s">
        <v>15</v>
      </c>
    </row>
    <row r="17" spans="1:19" s="60" customFormat="1" ht="93" customHeight="1" x14ac:dyDescent="0.25">
      <c r="A17" s="79">
        <v>44223</v>
      </c>
      <c r="B17" s="80" t="s">
        <v>50</v>
      </c>
      <c r="C17" s="81" t="s">
        <v>14</v>
      </c>
      <c r="D17" s="82" t="s">
        <v>51</v>
      </c>
      <c r="E17" s="40" t="s">
        <v>85</v>
      </c>
      <c r="F17" s="84" t="s">
        <v>82</v>
      </c>
      <c r="G17" s="85" t="s">
        <v>83</v>
      </c>
      <c r="H17" s="86" t="s">
        <v>84</v>
      </c>
      <c r="I17" s="87">
        <v>89000</v>
      </c>
      <c r="J17" s="88">
        <v>0</v>
      </c>
      <c r="K17" s="88">
        <v>0</v>
      </c>
      <c r="L17" s="88">
        <v>0</v>
      </c>
      <c r="M17" s="88">
        <v>0</v>
      </c>
      <c r="N17" s="88">
        <f t="shared" si="1"/>
        <v>89000</v>
      </c>
      <c r="O17" s="89" t="s">
        <v>53</v>
      </c>
      <c r="P17" s="92">
        <v>300050085</v>
      </c>
      <c r="Q17" s="93" t="s">
        <v>15</v>
      </c>
    </row>
    <row r="18" spans="1:19" s="60" customFormat="1" ht="93" customHeight="1" x14ac:dyDescent="0.25">
      <c r="A18" s="59">
        <v>44224</v>
      </c>
      <c r="B18" s="4" t="s">
        <v>109</v>
      </c>
      <c r="C18" s="15" t="s">
        <v>14</v>
      </c>
      <c r="D18" s="5" t="s">
        <v>118</v>
      </c>
      <c r="E18" s="40" t="s">
        <v>90</v>
      </c>
      <c r="F18" s="29" t="s">
        <v>86</v>
      </c>
      <c r="G18" s="28" t="s">
        <v>87</v>
      </c>
      <c r="H18" s="27" t="s">
        <v>88</v>
      </c>
      <c r="I18" s="30">
        <v>3041910</v>
      </c>
      <c r="J18" s="26">
        <v>0</v>
      </c>
      <c r="K18" s="26">
        <v>0</v>
      </c>
      <c r="L18" s="26">
        <v>0</v>
      </c>
      <c r="M18" s="26">
        <v>0</v>
      </c>
      <c r="N18" s="26">
        <f t="shared" si="1"/>
        <v>3041910</v>
      </c>
      <c r="O18" s="39" t="s">
        <v>25</v>
      </c>
      <c r="P18" s="55">
        <v>530513555</v>
      </c>
      <c r="Q18" s="56" t="s">
        <v>15</v>
      </c>
    </row>
    <row r="19" spans="1:19" s="60" customFormat="1" ht="93" customHeight="1" x14ac:dyDescent="0.25">
      <c r="A19" s="59">
        <v>44224</v>
      </c>
      <c r="B19" s="4" t="s">
        <v>109</v>
      </c>
      <c r="C19" s="15" t="s">
        <v>14</v>
      </c>
      <c r="D19" s="5" t="s">
        <v>31</v>
      </c>
      <c r="E19" s="40" t="s">
        <v>91</v>
      </c>
      <c r="F19" s="29" t="s">
        <v>89</v>
      </c>
      <c r="G19" s="28" t="s">
        <v>92</v>
      </c>
      <c r="H19" s="27" t="s">
        <v>93</v>
      </c>
      <c r="I19" s="30">
        <v>2998800</v>
      </c>
      <c r="J19" s="26">
        <v>0</v>
      </c>
      <c r="K19" s="26">
        <v>0</v>
      </c>
      <c r="L19" s="26">
        <v>0</v>
      </c>
      <c r="M19" s="26">
        <v>0</v>
      </c>
      <c r="N19" s="26">
        <f t="shared" si="1"/>
        <v>2998800</v>
      </c>
      <c r="O19" s="39" t="s">
        <v>25</v>
      </c>
      <c r="P19" s="55">
        <v>530513555</v>
      </c>
      <c r="Q19" s="56" t="s">
        <v>15</v>
      </c>
    </row>
    <row r="20" spans="1:19" s="60" customFormat="1" ht="93" customHeight="1" x14ac:dyDescent="0.25">
      <c r="A20" s="79">
        <v>44224</v>
      </c>
      <c r="B20" s="80" t="s">
        <v>109</v>
      </c>
      <c r="C20" s="81" t="s">
        <v>14</v>
      </c>
      <c r="D20" s="82" t="s">
        <v>31</v>
      </c>
      <c r="E20" s="40" t="s">
        <v>96</v>
      </c>
      <c r="F20" s="84" t="s">
        <v>94</v>
      </c>
      <c r="G20" s="85">
        <v>1121333306</v>
      </c>
      <c r="H20" s="86" t="s">
        <v>95</v>
      </c>
      <c r="I20" s="87">
        <v>4170854</v>
      </c>
      <c r="J20" s="88">
        <v>0</v>
      </c>
      <c r="K20" s="88">
        <v>0</v>
      </c>
      <c r="L20" s="88">
        <f>I20*0.5%</f>
        <v>20854.27</v>
      </c>
      <c r="M20" s="88">
        <v>0</v>
      </c>
      <c r="N20" s="88">
        <f>I20-L20</f>
        <v>4149999.73</v>
      </c>
      <c r="O20" s="89" t="s">
        <v>53</v>
      </c>
      <c r="P20" s="92">
        <v>300050085</v>
      </c>
      <c r="Q20" s="93">
        <v>78826424</v>
      </c>
    </row>
    <row r="21" spans="1:19" s="60" customFormat="1" ht="93" customHeight="1" x14ac:dyDescent="0.25">
      <c r="A21" s="59">
        <v>44224</v>
      </c>
      <c r="B21" s="4" t="s">
        <v>109</v>
      </c>
      <c r="C21" s="15" t="s">
        <v>14</v>
      </c>
      <c r="D21" s="5" t="s">
        <v>119</v>
      </c>
      <c r="E21" s="40" t="s">
        <v>98</v>
      </c>
      <c r="F21" s="29" t="s">
        <v>97</v>
      </c>
      <c r="G21" s="28">
        <v>56074937</v>
      </c>
      <c r="H21" s="27" t="s">
        <v>99</v>
      </c>
      <c r="I21" s="30">
        <v>800000</v>
      </c>
      <c r="J21" s="26">
        <v>0</v>
      </c>
      <c r="K21" s="26">
        <v>0</v>
      </c>
      <c r="L21" s="26">
        <f>I21*3.5/100</f>
        <v>28000</v>
      </c>
      <c r="M21" s="26">
        <v>0</v>
      </c>
      <c r="N21" s="26">
        <f>I21-L21</f>
        <v>772000</v>
      </c>
      <c r="O21" s="39" t="s">
        <v>37</v>
      </c>
      <c r="P21" s="10">
        <v>72400000259</v>
      </c>
      <c r="Q21" s="22" t="s">
        <v>15</v>
      </c>
    </row>
    <row r="22" spans="1:19" s="60" customFormat="1" ht="93" customHeight="1" x14ac:dyDescent="0.25">
      <c r="A22" s="59">
        <v>44224</v>
      </c>
      <c r="B22" s="4" t="s">
        <v>79</v>
      </c>
      <c r="C22" s="15" t="s">
        <v>14</v>
      </c>
      <c r="D22" s="5" t="s">
        <v>80</v>
      </c>
      <c r="E22" s="40" t="s">
        <v>104</v>
      </c>
      <c r="F22" s="29" t="s">
        <v>76</v>
      </c>
      <c r="G22" s="28">
        <v>77173953</v>
      </c>
      <c r="H22" s="27" t="s">
        <v>105</v>
      </c>
      <c r="I22" s="30">
        <v>228866</v>
      </c>
      <c r="J22" s="26">
        <v>0</v>
      </c>
      <c r="K22" s="26">
        <v>0</v>
      </c>
      <c r="L22" s="26">
        <v>0</v>
      </c>
      <c r="M22" s="26">
        <v>0</v>
      </c>
      <c r="N22" s="26">
        <f>I22</f>
        <v>228866</v>
      </c>
      <c r="O22" s="39" t="s">
        <v>37</v>
      </c>
      <c r="P22" s="10">
        <v>72400000259</v>
      </c>
      <c r="Q22" s="22" t="s">
        <v>15</v>
      </c>
    </row>
    <row r="23" spans="1:19" s="3" customFormat="1" ht="24" customHeight="1" x14ac:dyDescent="0.25">
      <c r="A23" s="106"/>
      <c r="B23" s="105" t="s">
        <v>71</v>
      </c>
      <c r="C23" s="57" t="s">
        <v>14</v>
      </c>
      <c r="D23" s="68" t="s">
        <v>17</v>
      </c>
      <c r="E23" s="104" t="s">
        <v>103</v>
      </c>
      <c r="F23" s="107"/>
      <c r="G23" s="100"/>
      <c r="H23" s="69" t="s">
        <v>100</v>
      </c>
      <c r="I23" s="70">
        <f>646+3400+32671+1330+7000+1330+7000+1330+7000+40099+646+3400+11617+1330+7000+33+1330+7000+8033+646+3400+1330+7000+14570+646+3400+646+3400+24197</f>
        <v>201430</v>
      </c>
      <c r="J23" s="71">
        <v>0</v>
      </c>
      <c r="K23" s="71">
        <v>0</v>
      </c>
      <c r="L23" s="71">
        <v>0</v>
      </c>
      <c r="M23" s="71">
        <v>0</v>
      </c>
      <c r="N23" s="72">
        <f t="shared" ref="N23" si="2">+I23-J23-K23-L23-M23</f>
        <v>201430</v>
      </c>
      <c r="O23" s="73" t="s">
        <v>16</v>
      </c>
      <c r="P23" s="66">
        <v>530513555</v>
      </c>
      <c r="Q23" s="74" t="s">
        <v>15</v>
      </c>
      <c r="R23" s="2"/>
      <c r="S23" s="2"/>
    </row>
    <row r="24" spans="1:19" s="3" customFormat="1" ht="24" customHeight="1" x14ac:dyDescent="0.25">
      <c r="A24" s="106"/>
      <c r="B24" s="105"/>
      <c r="C24" s="15" t="s">
        <v>14</v>
      </c>
      <c r="D24" s="12" t="s">
        <v>17</v>
      </c>
      <c r="E24" s="104"/>
      <c r="F24" s="107"/>
      <c r="G24" s="100"/>
      <c r="H24" s="98" t="s">
        <v>101</v>
      </c>
      <c r="I24" s="99">
        <f>2755+14500+1694+6802+1501+178+8300</f>
        <v>35730</v>
      </c>
      <c r="J24" s="94">
        <v>0</v>
      </c>
      <c r="K24" s="94">
        <v>0</v>
      </c>
      <c r="L24" s="94">
        <v>0</v>
      </c>
      <c r="M24" s="94">
        <v>0</v>
      </c>
      <c r="N24" s="95">
        <f>+I24-J24-K24-L24-M24</f>
        <v>35730</v>
      </c>
      <c r="O24" s="96" t="s">
        <v>53</v>
      </c>
      <c r="P24" s="92">
        <v>300050085</v>
      </c>
      <c r="Q24" s="97" t="s">
        <v>15</v>
      </c>
      <c r="R24" s="2"/>
      <c r="S24" s="2"/>
    </row>
    <row r="25" spans="1:19" s="3" customFormat="1" ht="24" customHeight="1" x14ac:dyDescent="0.25">
      <c r="A25" s="106"/>
      <c r="B25" s="105"/>
      <c r="C25" s="15" t="s">
        <v>14</v>
      </c>
      <c r="D25" s="12" t="s">
        <v>17</v>
      </c>
      <c r="E25" s="104"/>
      <c r="F25" s="107"/>
      <c r="G25" s="100"/>
      <c r="H25" s="6" t="s">
        <v>102</v>
      </c>
      <c r="I25" s="1">
        <f>6600+1235+6500</f>
        <v>14335</v>
      </c>
      <c r="J25" s="7">
        <v>0</v>
      </c>
      <c r="K25" s="7">
        <v>0</v>
      </c>
      <c r="L25" s="7">
        <v>0</v>
      </c>
      <c r="M25" s="7">
        <v>0</v>
      </c>
      <c r="N25" s="8">
        <f>+I25-J25-K25-L25-M25</f>
        <v>14335</v>
      </c>
      <c r="O25" s="9" t="s">
        <v>37</v>
      </c>
      <c r="P25" s="10">
        <v>72400000259</v>
      </c>
      <c r="Q25" s="11" t="s">
        <v>15</v>
      </c>
      <c r="R25" s="2"/>
      <c r="S25" s="2"/>
    </row>
    <row r="26" spans="1:19" s="3" customFormat="1" ht="24" customHeight="1" x14ac:dyDescent="0.25">
      <c r="A26" s="101" t="s">
        <v>21</v>
      </c>
      <c r="B26" s="102"/>
      <c r="C26" s="102"/>
      <c r="D26" s="102"/>
      <c r="E26" s="103"/>
      <c r="F26" s="34"/>
      <c r="G26" s="35"/>
      <c r="H26" s="6"/>
      <c r="I26" s="1"/>
      <c r="J26" s="1">
        <f>SUM(J23:J25)</f>
        <v>0</v>
      </c>
      <c r="K26" s="1">
        <f>SUM(K23:K25)</f>
        <v>0</v>
      </c>
      <c r="L26" s="1">
        <f>SUM(L23:L25)</f>
        <v>0</v>
      </c>
      <c r="M26" s="1">
        <f>SUM(M23:M25)</f>
        <v>0</v>
      </c>
      <c r="N26" s="1">
        <f>SUM(N23:N25)</f>
        <v>251495</v>
      </c>
      <c r="O26" s="9"/>
      <c r="P26" s="23"/>
      <c r="Q26" s="11"/>
      <c r="R26" s="2"/>
      <c r="S26" s="2"/>
    </row>
    <row r="27" spans="1:19" x14ac:dyDescent="0.25">
      <c r="I27" s="41">
        <f>SUM(I2:I26)</f>
        <v>45019311</v>
      </c>
      <c r="L27" s="78">
        <f>L21+L20+L13+L3</f>
        <v>675254.27</v>
      </c>
      <c r="N27" s="78">
        <f>SUM(N2:N26)</f>
        <v>44595551.729999997</v>
      </c>
    </row>
    <row r="28" spans="1:19" x14ac:dyDescent="0.25">
      <c r="I28" s="14"/>
      <c r="J28" s="14">
        <f>SUM(J2:J25)</f>
        <v>0</v>
      </c>
      <c r="K28" s="14">
        <f>SUM(K2:K25)</f>
        <v>0</v>
      </c>
      <c r="L28" s="14"/>
      <c r="M28" s="14">
        <f>SUM(M2:M25)</f>
        <v>0</v>
      </c>
      <c r="N28" s="14"/>
    </row>
    <row r="29" spans="1:19" x14ac:dyDescent="0.25">
      <c r="H29" s="41"/>
    </row>
    <row r="37" spans="9:15" x14ac:dyDescent="0.25">
      <c r="I37" s="36"/>
      <c r="J37" s="24"/>
      <c r="O37" s="14"/>
    </row>
    <row r="38" spans="9:15" x14ac:dyDescent="0.25">
      <c r="I38" s="37"/>
      <c r="J38" s="31"/>
    </row>
    <row r="39" spans="9:15" x14ac:dyDescent="0.25">
      <c r="I39" s="38"/>
      <c r="J39" s="32"/>
    </row>
  </sheetData>
  <autoFilter ref="A1:S28"/>
  <mergeCells count="6">
    <mergeCell ref="G23:G25"/>
    <mergeCell ref="A26:E26"/>
    <mergeCell ref="E23:E25"/>
    <mergeCell ref="B23:B25"/>
    <mergeCell ref="A23:A25"/>
    <mergeCell ref="F23:F25"/>
  </mergeCells>
  <phoneticPr fontId="1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ENERO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 Delia</dc:creator>
  <cp:lastModifiedBy>HOSPITAL DONALDO SAUL MORON MANJARREZ</cp:lastModifiedBy>
  <dcterms:created xsi:type="dcterms:W3CDTF">2019-10-20T12:09:52Z</dcterms:created>
  <dcterms:modified xsi:type="dcterms:W3CDTF">2021-12-15T14:49:56Z</dcterms:modified>
</cp:coreProperties>
</file>